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ur\cma\Ressources humaines\Dossier du personnel\Khaled isac Abdallah\"/>
    </mc:Choice>
  </mc:AlternateContent>
  <xr:revisionPtr revIDLastSave="0" documentId="13_ncr:1_{F5A0BC46-E2D5-42FF-B992-E769BCCDB1AC}" xr6:coauthVersionLast="47" xr6:coauthVersionMax="47" xr10:uidLastSave="{00000000-0000-0000-0000-000000000000}"/>
  <bookViews>
    <workbookView xWindow="-108" yWindow="-108" windowWidth="30936" windowHeight="16776" activeTab="1" xr2:uid="{40D928F0-C29B-4540-8D58-D0CA17864C2B}"/>
  </bookViews>
  <sheets>
    <sheet name="Feuil2" sheetId="2" r:id="rId1"/>
    <sheet name="solde Khaled vu par nicola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3" l="1"/>
  <c r="J56" i="3"/>
  <c r="H45" i="3"/>
  <c r="J45" i="3"/>
  <c r="G50" i="3" s="1"/>
  <c r="M45" i="3"/>
  <c r="G53" i="3" s="1"/>
  <c r="I45" i="3"/>
  <c r="J49" i="3" s="1"/>
  <c r="G45" i="3"/>
  <c r="F45" i="3"/>
  <c r="H47" i="3" s="1"/>
  <c r="E45" i="3"/>
  <c r="D45" i="3"/>
  <c r="Q34" i="3"/>
  <c r="U30" i="3"/>
  <c r="V18" i="3"/>
  <c r="U18" i="3"/>
  <c r="Q13" i="3"/>
  <c r="U9" i="3"/>
  <c r="L41" i="2"/>
  <c r="I42" i="2"/>
  <c r="H42" i="2"/>
  <c r="H46" i="3" l="1"/>
  <c r="U19" i="3"/>
  <c r="T18" i="2"/>
  <c r="U18" i="2"/>
  <c r="T19" i="2" s="1"/>
  <c r="P13" i="2"/>
  <c r="T9" i="2"/>
  <c r="T30" i="2"/>
  <c r="P34" i="2"/>
  <c r="E42" i="2"/>
  <c r="F42" i="2"/>
  <c r="G42" i="2"/>
  <c r="I46" i="2" s="1"/>
  <c r="G45" i="2"/>
  <c r="D42" i="2"/>
  <c r="G44" i="2" s="1"/>
  <c r="H48" i="3" l="1"/>
  <c r="J51" i="3" s="1"/>
  <c r="J52" i="3" s="1"/>
  <c r="J54" i="3" s="1"/>
</calcChain>
</file>

<file path=xl/sharedStrings.xml><?xml version="1.0" encoding="utf-8"?>
<sst xmlns="http://schemas.openxmlformats.org/spreadsheetml/2006/main" count="372" uniqueCount="129">
  <si>
    <t>Khaled Issac Abdallah</t>
  </si>
  <si>
    <t>REF</t>
  </si>
  <si>
    <t>Salarié</t>
  </si>
  <si>
    <t>Salaire</t>
  </si>
  <si>
    <t xml:space="preserve">Note de frais </t>
  </si>
  <si>
    <t>Avance</t>
  </si>
  <si>
    <t>Fournisseur</t>
  </si>
  <si>
    <t xml:space="preserve">Facture </t>
  </si>
  <si>
    <t>Frais KM</t>
  </si>
  <si>
    <t>Date</t>
  </si>
  <si>
    <t>Client</t>
  </si>
  <si>
    <t>Réglé</t>
  </si>
  <si>
    <t>Oui</t>
  </si>
  <si>
    <t>Non</t>
  </si>
  <si>
    <t>30.01.2023</t>
  </si>
  <si>
    <t>ER2209-0008</t>
  </si>
  <si>
    <t>13.01.2023</t>
  </si>
  <si>
    <t>Frais Janvier</t>
  </si>
  <si>
    <t>x</t>
  </si>
  <si>
    <t>Salaire 01</t>
  </si>
  <si>
    <t>28.01.2023</t>
  </si>
  <si>
    <t>27.02.2023</t>
  </si>
  <si>
    <t>ER2309-0023</t>
  </si>
  <si>
    <t>27.02.2024</t>
  </si>
  <si>
    <t>Salaire 02</t>
  </si>
  <si>
    <t>07.03.2023</t>
  </si>
  <si>
    <t>Frais Février</t>
  </si>
  <si>
    <t>Salaire 03</t>
  </si>
  <si>
    <t>ER2304-0013</t>
  </si>
  <si>
    <t>réglé en deux fois le 08.03 et le 13.04</t>
  </si>
  <si>
    <t>ER2303-0010</t>
  </si>
  <si>
    <t>ER2303-0011</t>
  </si>
  <si>
    <t>27.03.2023</t>
  </si>
  <si>
    <t>ER2304-0012</t>
  </si>
  <si>
    <t>ER2305-0014</t>
  </si>
  <si>
    <t>ER2305-0015</t>
  </si>
  <si>
    <t>Salaire 04</t>
  </si>
  <si>
    <t>26.04.2023</t>
  </si>
  <si>
    <t>16.05.2024</t>
  </si>
  <si>
    <t>29.03.2023</t>
  </si>
  <si>
    <t>23.03.2023</t>
  </si>
  <si>
    <t>13.04.2023</t>
  </si>
  <si>
    <t>26.05.2023</t>
  </si>
  <si>
    <t>Salaire 05</t>
  </si>
  <si>
    <t>26.06.2023</t>
  </si>
  <si>
    <t xml:space="preserve">Solde de tout compte </t>
  </si>
  <si>
    <t>Salaire 09</t>
  </si>
  <si>
    <t>27.09.2023</t>
  </si>
  <si>
    <t>06.09.2023</t>
  </si>
  <si>
    <t>ER2309-0020</t>
  </si>
  <si>
    <t>ER2309-0022</t>
  </si>
  <si>
    <t>29.05.2023</t>
  </si>
  <si>
    <t>02.06.2023</t>
  </si>
  <si>
    <t>Billet de train avril</t>
  </si>
  <si>
    <t>12.07.2023</t>
  </si>
  <si>
    <t>N2F 104 train</t>
  </si>
  <si>
    <t>05.08.2023</t>
  </si>
  <si>
    <t>Vacances non prise en charhe par CIBTP</t>
  </si>
  <si>
    <t>FA07022320301</t>
  </si>
  <si>
    <t>16.05.2022</t>
  </si>
  <si>
    <t>25.05.2023</t>
  </si>
  <si>
    <t>Réglée en double</t>
  </si>
  <si>
    <t>25.06.2023</t>
  </si>
  <si>
    <t>FA310523.02</t>
  </si>
  <si>
    <t>Non réglée pour réparer l'équlibre</t>
  </si>
  <si>
    <t>14.08.2023</t>
  </si>
  <si>
    <t>31072304 presta Juillet</t>
  </si>
  <si>
    <t>06.09.2024</t>
  </si>
  <si>
    <t>0109202306 presta Aout</t>
  </si>
  <si>
    <t>1584,10€ réglé. Reste 1500€ d'avoir</t>
  </si>
  <si>
    <t xml:space="preserve">Facture WELDOM </t>
  </si>
  <si>
    <t xml:space="preserve">Salaire </t>
  </si>
  <si>
    <t>Janvier</t>
  </si>
  <si>
    <t>Février</t>
  </si>
  <si>
    <t>Mars</t>
  </si>
  <si>
    <t>Avril</t>
  </si>
  <si>
    <t>Mai</t>
  </si>
  <si>
    <t>Juin</t>
  </si>
  <si>
    <t xml:space="preserve">Septembre </t>
  </si>
  <si>
    <t>Solde de tout compte</t>
  </si>
  <si>
    <t xml:space="preserve">Notes de frais </t>
  </si>
  <si>
    <t>ER2304-0010</t>
  </si>
  <si>
    <t>ER2304-0011</t>
  </si>
  <si>
    <t>FAC WELDOM</t>
  </si>
  <si>
    <t>Billet train avril</t>
  </si>
  <si>
    <t>N2F 104  train</t>
  </si>
  <si>
    <t>02.10.2023</t>
  </si>
  <si>
    <t xml:space="preserve">Presta Fournisseur </t>
  </si>
  <si>
    <t>30.06.2023</t>
  </si>
  <si>
    <t>Location voiture</t>
  </si>
  <si>
    <t xml:space="preserve">Facture client </t>
  </si>
  <si>
    <t>Location voiture Juin</t>
  </si>
  <si>
    <t>Location voiture Juillet</t>
  </si>
  <si>
    <t>Location voiture Aout</t>
  </si>
  <si>
    <t>Location voiture Sept</t>
  </si>
  <si>
    <t>28.07.2023</t>
  </si>
  <si>
    <t>25.08.2023</t>
  </si>
  <si>
    <t>Avance sur frais chantier</t>
  </si>
  <si>
    <t>Total</t>
  </si>
  <si>
    <t>TOTAL</t>
  </si>
  <si>
    <t xml:space="preserve">non réglé par Khaled </t>
  </si>
  <si>
    <t>28.07.2024</t>
  </si>
  <si>
    <t xml:space="preserve">réglé par CMA hors avance </t>
  </si>
  <si>
    <t xml:space="preserve">règlement </t>
  </si>
  <si>
    <t>réglé deux fois</t>
  </si>
  <si>
    <t xml:space="preserve">solde </t>
  </si>
  <si>
    <t xml:space="preserve">Facture prestation du mois de Septembre </t>
  </si>
  <si>
    <t>a venir</t>
  </si>
  <si>
    <t>montant réglé</t>
  </si>
  <si>
    <t xml:space="preserve">réglé </t>
  </si>
  <si>
    <t xml:space="preserve">total réglé plus avance </t>
  </si>
  <si>
    <t xml:space="preserve">total à réglé pour frais </t>
  </si>
  <si>
    <t>solde frais</t>
  </si>
  <si>
    <t xml:space="preserve">facture a établir juin </t>
  </si>
  <si>
    <t xml:space="preserve">note de frais de juin </t>
  </si>
  <si>
    <t xml:space="preserve">solde entre avance et reglement frais </t>
  </si>
  <si>
    <t>total solde pour khaled</t>
  </si>
  <si>
    <t xml:space="preserve">solde a devoir à Khaled </t>
  </si>
  <si>
    <t xml:space="preserve">reste une avance de </t>
  </si>
  <si>
    <t>solde</t>
  </si>
  <si>
    <t>a devoir a Khaled</t>
  </si>
  <si>
    <t xml:space="preserve">avance sur frais permanante </t>
  </si>
  <si>
    <t xml:space="preserve">Merci à Khaled d'etablire les facture manquante </t>
  </si>
  <si>
    <t xml:space="preserve">Merci à Laetitia d'effectuer la facture de la voiture pour le mois de Septembre </t>
  </si>
  <si>
    <t>Merci à Pauline de reglé la sommes de 854,86 dés reception de la facture de Khaled de 1917,31 pour septembre</t>
  </si>
  <si>
    <t>Bonjour Khaled, apres deduction de ce que tu dois (facture voiture et avance sur frais) et en conservant une avance de 500 € pour les frais nous te devons 854,86. sur la facture de septembre que tu dois corriger à 1917,31 € merci d'etablir la facture de 44 € et la facture de 1917,31</t>
  </si>
  <si>
    <t>Facture Khaled à régler par cma</t>
  </si>
  <si>
    <t xml:space="preserve">salaire de juin non réglé </t>
  </si>
  <si>
    <t>Merci à Pauline d'enregistrer comme payée la note de frais de 543,82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</si>
</sst>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9" xfId="1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/>
    <xf numFmtId="44" fontId="0" fillId="0" borderId="24" xfId="1" applyFont="1" applyBorder="1" applyAlignment="1">
      <alignment horizontal="center" vertical="center"/>
    </xf>
    <xf numFmtId="44" fontId="0" fillId="0" borderId="25" xfId="1" applyFont="1" applyBorder="1" applyAlignment="1">
      <alignment horizontal="center" vertical="center"/>
    </xf>
    <xf numFmtId="44" fontId="0" fillId="0" borderId="26" xfId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29" xfId="0" applyBorder="1"/>
    <xf numFmtId="0" fontId="0" fillId="0" borderId="30" xfId="0" applyBorder="1"/>
    <xf numFmtId="0" fontId="0" fillId="0" borderId="4" xfId="0" applyBorder="1"/>
    <xf numFmtId="44" fontId="0" fillId="0" borderId="5" xfId="1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/>
    <xf numFmtId="44" fontId="0" fillId="0" borderId="0" xfId="1" applyFont="1"/>
    <xf numFmtId="44" fontId="0" fillId="0" borderId="5" xfId="1" applyFont="1" applyBorder="1"/>
    <xf numFmtId="44" fontId="0" fillId="0" borderId="10" xfId="1" applyFont="1" applyBorder="1"/>
    <xf numFmtId="44" fontId="0" fillId="0" borderId="0" xfId="1" applyFont="1" applyBorder="1"/>
    <xf numFmtId="44" fontId="0" fillId="0" borderId="7" xfId="1" applyFont="1" applyBorder="1"/>
    <xf numFmtId="0" fontId="0" fillId="0" borderId="35" xfId="0" applyBorder="1"/>
    <xf numFmtId="44" fontId="0" fillId="0" borderId="31" xfId="0" applyNumberFormat="1" applyBorder="1"/>
    <xf numFmtId="44" fontId="0" fillId="0" borderId="27" xfId="1" applyFont="1" applyBorder="1" applyAlignment="1">
      <alignment horizontal="center" vertical="center"/>
    </xf>
    <xf numFmtId="44" fontId="0" fillId="0" borderId="22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25" xfId="0" applyBorder="1"/>
    <xf numFmtId="44" fontId="0" fillId="0" borderId="28" xfId="1" applyFont="1" applyBorder="1"/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0" fontId="0" fillId="0" borderId="38" xfId="0" applyBorder="1"/>
    <xf numFmtId="0" fontId="0" fillId="0" borderId="39" xfId="0" applyBorder="1"/>
    <xf numFmtId="0" fontId="0" fillId="0" borderId="16" xfId="0" applyBorder="1"/>
    <xf numFmtId="44" fontId="0" fillId="0" borderId="38" xfId="0" applyNumberFormat="1" applyBorder="1"/>
    <xf numFmtId="44" fontId="0" fillId="0" borderId="40" xfId="0" applyNumberFormat="1" applyBorder="1"/>
    <xf numFmtId="44" fontId="0" fillId="0" borderId="41" xfId="0" applyNumberFormat="1" applyBorder="1"/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44" fontId="4" fillId="0" borderId="0" xfId="0" applyNumberFormat="1" applyFont="1"/>
    <xf numFmtId="0" fontId="0" fillId="0" borderId="45" xfId="0" applyBorder="1" applyAlignment="1">
      <alignment horizontal="center"/>
    </xf>
    <xf numFmtId="0" fontId="0" fillId="0" borderId="44" xfId="0" applyBorder="1"/>
    <xf numFmtId="0" fontId="6" fillId="0" borderId="1" xfId="0" applyFont="1" applyBorder="1"/>
    <xf numFmtId="44" fontId="6" fillId="0" borderId="1" xfId="1" applyFont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44" fontId="0" fillId="2" borderId="47" xfId="1" applyFont="1" applyFill="1" applyBorder="1" applyAlignment="1">
      <alignment horizontal="center" vertical="center"/>
    </xf>
    <xf numFmtId="44" fontId="0" fillId="2" borderId="48" xfId="1" applyFont="1" applyFill="1" applyBorder="1" applyAlignment="1">
      <alignment horizontal="center" vertical="center"/>
    </xf>
    <xf numFmtId="44" fontId="0" fillId="2" borderId="49" xfId="1" applyFont="1" applyFill="1" applyBorder="1" applyAlignment="1">
      <alignment horizontal="center" vertical="center"/>
    </xf>
    <xf numFmtId="44" fontId="0" fillId="2" borderId="24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4" fillId="0" borderId="1" xfId="0" applyNumberFormat="1" applyFont="1" applyBorder="1"/>
    <xf numFmtId="44" fontId="5" fillId="0" borderId="1" xfId="0" applyNumberFormat="1" applyFont="1" applyBorder="1"/>
    <xf numFmtId="44" fontId="3" fillId="0" borderId="1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4" fontId="0" fillId="0" borderId="35" xfId="1" applyFont="1" applyBorder="1" applyAlignment="1">
      <alignment horizontal="center" vertical="center"/>
    </xf>
    <xf numFmtId="44" fontId="0" fillId="0" borderId="36" xfId="1" applyFont="1" applyBorder="1" applyAlignment="1">
      <alignment horizontal="center" vertical="center"/>
    </xf>
    <xf numFmtId="44" fontId="0" fillId="0" borderId="37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0" fillId="0" borderId="31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EED3-7D4F-4E8A-8817-B6E042E562EB}">
  <dimension ref="B4:V48"/>
  <sheetViews>
    <sheetView topLeftCell="D13" zoomScale="87" zoomScaleNormal="87" workbookViewId="0">
      <selection activeCell="H27" sqref="H27"/>
    </sheetView>
  </sheetViews>
  <sheetFormatPr baseColWidth="10" defaultRowHeight="14.4" x14ac:dyDescent="0.3"/>
  <cols>
    <col min="3" max="3" width="36.21875" bestFit="1" customWidth="1"/>
    <col min="4" max="4" width="11.77734375" bestFit="1" customWidth="1"/>
    <col min="6" max="6" width="12.77734375" bestFit="1" customWidth="1"/>
    <col min="8" max="8" width="11.44140625" bestFit="1" customWidth="1"/>
    <col min="10" max="10" width="34" style="1" bestFit="1" customWidth="1"/>
    <col min="11" max="11" width="11.44140625" style="1"/>
    <col min="12" max="12" width="11.44140625" bestFit="1" customWidth="1"/>
    <col min="15" max="15" width="20.21875" bestFit="1" customWidth="1"/>
    <col min="16" max="16" width="11.77734375" style="37" bestFit="1" customWidth="1"/>
    <col min="18" max="18" width="15" bestFit="1" customWidth="1"/>
    <col min="19" max="19" width="22" bestFit="1" customWidth="1"/>
    <col min="20" max="20" width="11.44140625" style="37"/>
    <col min="21" max="21" width="11.44140625" bestFit="1" customWidth="1"/>
  </cols>
  <sheetData>
    <row r="4" spans="2:22" ht="15" thickBot="1" x14ac:dyDescent="0.35">
      <c r="F4" s="1"/>
      <c r="G4" s="1"/>
      <c r="H4" s="1"/>
    </row>
    <row r="5" spans="2:22" ht="15" thickBot="1" x14ac:dyDescent="0.35">
      <c r="B5" s="86" t="s">
        <v>0</v>
      </c>
      <c r="C5" s="87"/>
      <c r="D5" s="83" t="s">
        <v>2</v>
      </c>
      <c r="E5" s="84"/>
      <c r="F5" s="84"/>
      <c r="G5" s="85"/>
      <c r="H5" s="5" t="s">
        <v>6</v>
      </c>
      <c r="I5" s="5" t="s">
        <v>10</v>
      </c>
      <c r="J5" s="88" t="s">
        <v>11</v>
      </c>
      <c r="K5" s="89"/>
      <c r="L5" s="27"/>
      <c r="N5" s="77" t="s">
        <v>71</v>
      </c>
      <c r="O5" s="78"/>
      <c r="P5" s="79"/>
      <c r="R5" s="77" t="s">
        <v>5</v>
      </c>
      <c r="S5" s="78"/>
      <c r="T5" s="79"/>
    </row>
    <row r="6" spans="2:22" ht="15" thickBot="1" x14ac:dyDescent="0.35">
      <c r="B6" s="6" t="s">
        <v>9</v>
      </c>
      <c r="C6" s="7" t="s">
        <v>1</v>
      </c>
      <c r="D6" s="6" t="s">
        <v>3</v>
      </c>
      <c r="E6" s="8" t="s">
        <v>8</v>
      </c>
      <c r="F6" s="8" t="s">
        <v>4</v>
      </c>
      <c r="G6" s="9" t="s">
        <v>5</v>
      </c>
      <c r="H6" s="10" t="s">
        <v>7</v>
      </c>
      <c r="I6" s="10" t="s">
        <v>7</v>
      </c>
      <c r="J6" s="11" t="s">
        <v>12</v>
      </c>
      <c r="K6" s="7" t="s">
        <v>13</v>
      </c>
      <c r="L6" s="58" t="s">
        <v>108</v>
      </c>
      <c r="N6" s="20" t="s">
        <v>72</v>
      </c>
      <c r="O6" s="33"/>
      <c r="P6" s="34">
        <v>2854.96</v>
      </c>
      <c r="R6" s="36" t="s">
        <v>40</v>
      </c>
      <c r="S6" s="33"/>
      <c r="T6" s="38">
        <v>300</v>
      </c>
    </row>
    <row r="7" spans="2:22" x14ac:dyDescent="0.3">
      <c r="B7" s="36" t="s">
        <v>14</v>
      </c>
      <c r="C7" s="28" t="s">
        <v>15</v>
      </c>
      <c r="D7" s="45"/>
      <c r="E7" s="12"/>
      <c r="F7" s="12">
        <v>258</v>
      </c>
      <c r="G7" s="13"/>
      <c r="H7" s="14"/>
      <c r="I7" s="14"/>
      <c r="J7" s="19" t="s">
        <v>18</v>
      </c>
      <c r="K7" s="59"/>
      <c r="L7" s="50"/>
      <c r="N7" s="29" t="s">
        <v>73</v>
      </c>
      <c r="O7" s="27"/>
      <c r="P7" s="16">
        <v>2269.0300000000002</v>
      </c>
      <c r="R7" s="3" t="s">
        <v>56</v>
      </c>
      <c r="S7" s="27"/>
      <c r="T7" s="41">
        <v>500</v>
      </c>
    </row>
    <row r="8" spans="2:22" ht="15" thickBot="1" x14ac:dyDescent="0.35">
      <c r="B8" s="3" t="s">
        <v>16</v>
      </c>
      <c r="C8" s="30" t="s">
        <v>17</v>
      </c>
      <c r="D8" s="46"/>
      <c r="E8" s="15">
        <v>204</v>
      </c>
      <c r="F8" s="15"/>
      <c r="G8" s="16"/>
      <c r="H8" s="17"/>
      <c r="I8" s="17"/>
      <c r="J8" s="19"/>
      <c r="K8" s="60"/>
      <c r="L8" s="50"/>
      <c r="N8" s="29" t="s">
        <v>74</v>
      </c>
      <c r="O8" s="27"/>
      <c r="P8" s="16">
        <v>2827.96</v>
      </c>
      <c r="R8" s="4" t="s">
        <v>86</v>
      </c>
      <c r="S8" s="35"/>
      <c r="T8" s="39">
        <v>500</v>
      </c>
    </row>
    <row r="9" spans="2:22" ht="15" thickBot="1" x14ac:dyDescent="0.35">
      <c r="B9" s="3" t="s">
        <v>20</v>
      </c>
      <c r="C9" s="30" t="s">
        <v>19</v>
      </c>
      <c r="D9" s="46">
        <v>2854.96</v>
      </c>
      <c r="E9" s="15"/>
      <c r="F9" s="15"/>
      <c r="G9" s="16"/>
      <c r="H9" s="17"/>
      <c r="I9" s="17"/>
      <c r="J9" s="19" t="s">
        <v>18</v>
      </c>
      <c r="K9" s="60"/>
      <c r="L9" s="50"/>
      <c r="N9" s="29" t="s">
        <v>75</v>
      </c>
      <c r="O9" s="27"/>
      <c r="P9" s="16">
        <v>2161.6</v>
      </c>
      <c r="T9" s="48">
        <f>SUM(T6:T8)</f>
        <v>1300</v>
      </c>
    </row>
    <row r="10" spans="2:22" x14ac:dyDescent="0.3">
      <c r="B10" s="3" t="s">
        <v>21</v>
      </c>
      <c r="C10" s="30" t="s">
        <v>22</v>
      </c>
      <c r="D10" s="46"/>
      <c r="E10" s="15"/>
      <c r="F10" s="15">
        <v>377.2</v>
      </c>
      <c r="G10" s="16"/>
      <c r="H10" s="17"/>
      <c r="I10" s="17"/>
      <c r="J10" s="19" t="s">
        <v>18</v>
      </c>
      <c r="K10" s="60"/>
      <c r="L10" s="50"/>
      <c r="N10" s="29" t="s">
        <v>76</v>
      </c>
      <c r="O10" s="27"/>
      <c r="P10" s="16">
        <v>1823.91</v>
      </c>
    </row>
    <row r="11" spans="2:22" x14ac:dyDescent="0.3">
      <c r="B11" s="3" t="s">
        <v>25</v>
      </c>
      <c r="C11" s="30" t="s">
        <v>26</v>
      </c>
      <c r="D11" s="46"/>
      <c r="E11" s="15">
        <v>53</v>
      </c>
      <c r="F11" s="15"/>
      <c r="G11" s="16"/>
      <c r="H11" s="17"/>
      <c r="I11" s="17"/>
      <c r="J11" s="2"/>
      <c r="K11" s="60"/>
      <c r="L11" s="50"/>
      <c r="N11" s="29" t="s">
        <v>77</v>
      </c>
      <c r="O11" s="27" t="s">
        <v>79</v>
      </c>
      <c r="P11" s="16">
        <v>1550.76</v>
      </c>
    </row>
    <row r="12" spans="2:22" ht="15" thickBot="1" x14ac:dyDescent="0.35">
      <c r="B12" s="3" t="s">
        <v>40</v>
      </c>
      <c r="C12" s="30" t="s">
        <v>97</v>
      </c>
      <c r="D12" s="46"/>
      <c r="E12" s="15"/>
      <c r="F12" s="15"/>
      <c r="G12" s="16">
        <v>300</v>
      </c>
      <c r="H12" s="17"/>
      <c r="I12" s="17"/>
      <c r="J12" s="2"/>
      <c r="K12" s="60"/>
      <c r="L12" s="50"/>
      <c r="N12" s="6" t="s">
        <v>78</v>
      </c>
      <c r="O12" s="35"/>
      <c r="P12" s="18">
        <v>2387.21</v>
      </c>
      <c r="R12" s="95" t="s">
        <v>87</v>
      </c>
      <c r="S12" s="95"/>
      <c r="T12" s="95"/>
      <c r="U12" s="27" t="s">
        <v>103</v>
      </c>
      <c r="V12" s="27"/>
    </row>
    <row r="13" spans="2:22" ht="15" thickBot="1" x14ac:dyDescent="0.35">
      <c r="B13" s="3" t="s">
        <v>23</v>
      </c>
      <c r="C13" s="30" t="s">
        <v>24</v>
      </c>
      <c r="D13" s="46">
        <v>2269.0300000000002</v>
      </c>
      <c r="E13" s="15"/>
      <c r="F13" s="15"/>
      <c r="G13" s="16"/>
      <c r="H13" s="17"/>
      <c r="I13" s="17"/>
      <c r="J13" s="19" t="s">
        <v>18</v>
      </c>
      <c r="K13" s="60"/>
      <c r="L13" s="50"/>
      <c r="P13" s="48">
        <f>SUM(P6:P12)</f>
        <v>15875.43</v>
      </c>
      <c r="R13" s="27" t="s">
        <v>59</v>
      </c>
      <c r="S13" s="27" t="s">
        <v>58</v>
      </c>
      <c r="T13" s="50">
        <v>3000</v>
      </c>
      <c r="U13" s="50">
        <v>6000</v>
      </c>
      <c r="V13" s="27" t="s">
        <v>104</v>
      </c>
    </row>
    <row r="14" spans="2:22" x14ac:dyDescent="0.3">
      <c r="B14" s="3" t="s">
        <v>41</v>
      </c>
      <c r="C14" s="30" t="s">
        <v>28</v>
      </c>
      <c r="D14" s="46"/>
      <c r="E14" s="15"/>
      <c r="F14" s="15">
        <v>112.85</v>
      </c>
      <c r="G14" s="16"/>
      <c r="H14" s="17"/>
      <c r="I14" s="17"/>
      <c r="J14" s="19" t="s">
        <v>29</v>
      </c>
      <c r="K14" s="60"/>
      <c r="L14" s="50"/>
      <c r="R14" s="27" t="s">
        <v>62</v>
      </c>
      <c r="S14" s="27" t="s">
        <v>63</v>
      </c>
      <c r="T14" s="50">
        <v>1500</v>
      </c>
      <c r="U14" s="50">
        <v>1500</v>
      </c>
      <c r="V14" s="27"/>
    </row>
    <row r="15" spans="2:22" x14ac:dyDescent="0.3">
      <c r="B15" s="3" t="s">
        <v>40</v>
      </c>
      <c r="C15" s="30" t="s">
        <v>30</v>
      </c>
      <c r="D15" s="46"/>
      <c r="E15" s="15"/>
      <c r="F15" s="15">
        <v>582.05999999999995</v>
      </c>
      <c r="G15" s="16"/>
      <c r="H15" s="17"/>
      <c r="I15" s="17"/>
      <c r="J15" s="2" t="s">
        <v>18</v>
      </c>
      <c r="K15" s="60"/>
      <c r="L15" s="50"/>
      <c r="R15" s="27" t="s">
        <v>65</v>
      </c>
      <c r="S15" s="27" t="s">
        <v>66</v>
      </c>
      <c r="T15" s="50">
        <v>2010</v>
      </c>
      <c r="U15" s="50">
        <v>2010</v>
      </c>
      <c r="V15" s="27"/>
    </row>
    <row r="16" spans="2:22" x14ac:dyDescent="0.3">
      <c r="B16" s="3" t="s">
        <v>39</v>
      </c>
      <c r="C16" s="30" t="s">
        <v>31</v>
      </c>
      <c r="D16" s="46"/>
      <c r="E16" s="15"/>
      <c r="F16" s="15">
        <v>1020.99</v>
      </c>
      <c r="G16" s="16"/>
      <c r="H16" s="17"/>
      <c r="I16" s="17"/>
      <c r="J16" s="2" t="s">
        <v>18</v>
      </c>
      <c r="K16" s="60"/>
      <c r="L16" s="50"/>
      <c r="R16" s="27" t="s">
        <v>48</v>
      </c>
      <c r="S16" s="27" t="s">
        <v>68</v>
      </c>
      <c r="T16" s="50">
        <v>3084.1</v>
      </c>
      <c r="U16" s="50">
        <v>3084.1</v>
      </c>
      <c r="V16" s="27"/>
    </row>
    <row r="17" spans="2:22" x14ac:dyDescent="0.3">
      <c r="B17" s="3" t="s">
        <v>32</v>
      </c>
      <c r="C17" s="30" t="s">
        <v>27</v>
      </c>
      <c r="D17" s="46">
        <v>2827.96</v>
      </c>
      <c r="E17" s="15"/>
      <c r="F17" s="15"/>
      <c r="G17" s="16"/>
      <c r="H17" s="17"/>
      <c r="I17" s="17"/>
      <c r="J17" s="2" t="s">
        <v>18</v>
      </c>
      <c r="K17" s="60"/>
      <c r="L17" s="50"/>
      <c r="R17" s="27"/>
      <c r="S17" s="27"/>
      <c r="T17" s="50"/>
      <c r="U17" s="27"/>
      <c r="V17" s="27"/>
    </row>
    <row r="18" spans="2:22" x14ac:dyDescent="0.3">
      <c r="B18" s="3" t="s">
        <v>41</v>
      </c>
      <c r="C18" s="30" t="s">
        <v>33</v>
      </c>
      <c r="D18" s="46"/>
      <c r="E18" s="15"/>
      <c r="F18" s="15">
        <v>1435.11</v>
      </c>
      <c r="G18" s="16"/>
      <c r="H18" s="17"/>
      <c r="I18" s="17"/>
      <c r="J18" s="2" t="s">
        <v>18</v>
      </c>
      <c r="K18" s="60"/>
      <c r="L18" s="50"/>
      <c r="R18" s="27"/>
      <c r="S18" s="27"/>
      <c r="T18" s="51">
        <f>SUM(T13:T17)</f>
        <v>9594.1</v>
      </c>
      <c r="U18" s="51">
        <f>SUM(U13:U17)</f>
        <v>12594.1</v>
      </c>
      <c r="V18" s="27"/>
    </row>
    <row r="19" spans="2:22" ht="15" thickBot="1" x14ac:dyDescent="0.35">
      <c r="B19" s="3" t="s">
        <v>41</v>
      </c>
      <c r="C19" s="30" t="s">
        <v>70</v>
      </c>
      <c r="D19" s="46"/>
      <c r="E19" s="15"/>
      <c r="F19" s="15">
        <v>60.85</v>
      </c>
      <c r="G19" s="16"/>
      <c r="H19" s="17"/>
      <c r="I19" s="17"/>
      <c r="J19" s="2"/>
      <c r="K19" s="60"/>
      <c r="L19" s="50"/>
      <c r="N19" s="26"/>
      <c r="P19" s="40"/>
      <c r="R19" s="27"/>
      <c r="S19" s="27" t="s">
        <v>105</v>
      </c>
      <c r="T19" s="50">
        <f>U18-T18</f>
        <v>3000</v>
      </c>
      <c r="U19" s="27"/>
      <c r="V19" s="27"/>
    </row>
    <row r="20" spans="2:22" ht="15" thickBot="1" x14ac:dyDescent="0.35">
      <c r="B20" s="3" t="s">
        <v>37</v>
      </c>
      <c r="C20" s="30" t="s">
        <v>36</v>
      </c>
      <c r="D20" s="46">
        <v>2161.6</v>
      </c>
      <c r="E20" s="15"/>
      <c r="F20" s="15"/>
      <c r="G20" s="16"/>
      <c r="H20" s="17"/>
      <c r="I20" s="17"/>
      <c r="J20" s="2" t="s">
        <v>18</v>
      </c>
      <c r="K20" s="60"/>
      <c r="L20" s="50"/>
      <c r="N20" s="80" t="s">
        <v>80</v>
      </c>
      <c r="O20" s="81"/>
      <c r="P20" s="82"/>
      <c r="T20" s="40"/>
    </row>
    <row r="21" spans="2:22" x14ac:dyDescent="0.3">
      <c r="B21" s="3" t="s">
        <v>38</v>
      </c>
      <c r="C21" s="30" t="s">
        <v>34</v>
      </c>
      <c r="D21" s="46"/>
      <c r="E21" s="15"/>
      <c r="F21" s="15">
        <v>1059.81</v>
      </c>
      <c r="G21" s="16"/>
      <c r="H21" s="17"/>
      <c r="I21" s="17"/>
      <c r="J21" s="2" t="s">
        <v>18</v>
      </c>
      <c r="K21" s="60"/>
      <c r="L21" s="50"/>
      <c r="N21" s="36" t="s">
        <v>14</v>
      </c>
      <c r="O21" s="33" t="s">
        <v>15</v>
      </c>
      <c r="P21" s="34">
        <v>258</v>
      </c>
    </row>
    <row r="22" spans="2:22" x14ac:dyDescent="0.3">
      <c r="B22" s="3" t="s">
        <v>59</v>
      </c>
      <c r="C22" s="30" t="s">
        <v>58</v>
      </c>
      <c r="D22" s="46"/>
      <c r="E22" s="15"/>
      <c r="F22" s="15"/>
      <c r="G22" s="16"/>
      <c r="H22" s="17">
        <v>3000</v>
      </c>
      <c r="I22" s="17"/>
      <c r="J22" s="96" t="s">
        <v>61</v>
      </c>
      <c r="K22" s="60"/>
      <c r="L22" s="50">
        <v>6000</v>
      </c>
      <c r="N22" s="3" t="s">
        <v>21</v>
      </c>
      <c r="O22" s="27" t="s">
        <v>22</v>
      </c>
      <c r="P22" s="16">
        <v>377.2</v>
      </c>
    </row>
    <row r="23" spans="2:22" x14ac:dyDescent="0.3">
      <c r="B23" s="3" t="s">
        <v>60</v>
      </c>
      <c r="C23" s="30" t="s">
        <v>58</v>
      </c>
      <c r="D23" s="46"/>
      <c r="E23" s="15"/>
      <c r="F23" s="15"/>
      <c r="G23" s="16"/>
      <c r="H23" s="17">
        <v>3000</v>
      </c>
      <c r="I23" s="17"/>
      <c r="J23" s="97"/>
      <c r="K23" s="60"/>
      <c r="L23" s="50"/>
      <c r="N23" s="3" t="s">
        <v>41</v>
      </c>
      <c r="O23" s="27" t="s">
        <v>28</v>
      </c>
      <c r="P23" s="16">
        <v>112.85</v>
      </c>
    </row>
    <row r="24" spans="2:22" ht="15" thickBot="1" x14ac:dyDescent="0.35">
      <c r="B24" s="3" t="s">
        <v>51</v>
      </c>
      <c r="C24" s="30" t="s">
        <v>35</v>
      </c>
      <c r="D24" s="46"/>
      <c r="E24" s="15"/>
      <c r="F24" s="15">
        <v>516.91</v>
      </c>
      <c r="G24" s="16"/>
      <c r="H24" s="17"/>
      <c r="I24" s="17"/>
      <c r="J24" s="2" t="s">
        <v>18</v>
      </c>
      <c r="K24" s="60"/>
      <c r="L24" s="50"/>
      <c r="N24" s="3" t="s">
        <v>40</v>
      </c>
      <c r="O24" s="27" t="s">
        <v>81</v>
      </c>
      <c r="P24" s="16">
        <v>582.05999999999995</v>
      </c>
    </row>
    <row r="25" spans="2:22" ht="15" thickBot="1" x14ac:dyDescent="0.35">
      <c r="B25" s="3" t="s">
        <v>42</v>
      </c>
      <c r="C25" s="30" t="s">
        <v>43</v>
      </c>
      <c r="D25" s="46">
        <v>1823.91</v>
      </c>
      <c r="E25" s="15"/>
      <c r="F25" s="15"/>
      <c r="G25" s="16"/>
      <c r="H25" s="17"/>
      <c r="I25" s="17"/>
      <c r="J25" s="2" t="s">
        <v>18</v>
      </c>
      <c r="K25" s="60"/>
      <c r="L25" s="50"/>
      <c r="N25" s="3" t="s">
        <v>39</v>
      </c>
      <c r="O25" s="27" t="s">
        <v>82</v>
      </c>
      <c r="P25" s="16">
        <v>1020.99</v>
      </c>
      <c r="R25" s="94" t="s">
        <v>90</v>
      </c>
      <c r="S25" s="92"/>
      <c r="T25" s="93"/>
    </row>
    <row r="26" spans="2:22" x14ac:dyDescent="0.3">
      <c r="B26" s="3" t="s">
        <v>52</v>
      </c>
      <c r="C26" s="30" t="s">
        <v>53</v>
      </c>
      <c r="D26" s="46"/>
      <c r="E26" s="15"/>
      <c r="F26" s="15">
        <v>267</v>
      </c>
      <c r="G26" s="16"/>
      <c r="H26" s="17"/>
      <c r="I26" s="17"/>
      <c r="J26" s="2"/>
      <c r="K26" s="60"/>
      <c r="L26" s="50"/>
      <c r="N26" s="3" t="s">
        <v>41</v>
      </c>
      <c r="O26" s="27" t="s">
        <v>28</v>
      </c>
      <c r="P26" s="16">
        <v>1435.11</v>
      </c>
      <c r="R26" s="36" t="s">
        <v>88</v>
      </c>
      <c r="S26" s="33" t="s">
        <v>91</v>
      </c>
      <c r="T26" s="38">
        <v>600</v>
      </c>
    </row>
    <row r="27" spans="2:22" x14ac:dyDescent="0.3">
      <c r="B27" s="3" t="s">
        <v>62</v>
      </c>
      <c r="C27" s="30" t="s">
        <v>63</v>
      </c>
      <c r="D27" s="46"/>
      <c r="E27" s="15"/>
      <c r="F27" s="15"/>
      <c r="G27" s="16"/>
      <c r="H27" s="17">
        <v>-1500</v>
      </c>
      <c r="I27" s="17"/>
      <c r="J27" s="2" t="s">
        <v>64</v>
      </c>
      <c r="K27" s="60" t="s">
        <v>18</v>
      </c>
      <c r="L27" s="50"/>
      <c r="N27" s="3" t="s">
        <v>41</v>
      </c>
      <c r="O27" s="27" t="s">
        <v>83</v>
      </c>
      <c r="P27" s="16">
        <v>60.85</v>
      </c>
      <c r="R27" s="3" t="s">
        <v>95</v>
      </c>
      <c r="S27" s="27" t="s">
        <v>92</v>
      </c>
      <c r="T27" s="41">
        <v>600</v>
      </c>
    </row>
    <row r="28" spans="2:22" x14ac:dyDescent="0.3">
      <c r="B28" s="3" t="s">
        <v>44</v>
      </c>
      <c r="C28" s="30" t="s">
        <v>45</v>
      </c>
      <c r="D28" s="46">
        <v>1550.76</v>
      </c>
      <c r="E28" s="15"/>
      <c r="F28" s="15"/>
      <c r="G28" s="16"/>
      <c r="H28" s="17"/>
      <c r="I28" s="17"/>
      <c r="J28" s="2"/>
      <c r="K28" s="60"/>
      <c r="L28" s="50"/>
      <c r="N28" s="3" t="s">
        <v>38</v>
      </c>
      <c r="O28" s="27" t="s">
        <v>34</v>
      </c>
      <c r="P28" s="16">
        <v>1059.81</v>
      </c>
      <c r="R28" s="3" t="s">
        <v>96</v>
      </c>
      <c r="S28" s="27" t="s">
        <v>93</v>
      </c>
      <c r="T28" s="41">
        <v>600</v>
      </c>
    </row>
    <row r="29" spans="2:22" ht="15" thickBot="1" x14ac:dyDescent="0.35">
      <c r="B29" s="3" t="s">
        <v>88</v>
      </c>
      <c r="C29" s="30" t="s">
        <v>89</v>
      </c>
      <c r="D29" s="46"/>
      <c r="E29" s="15"/>
      <c r="F29" s="15"/>
      <c r="G29" s="16"/>
      <c r="H29" s="17"/>
      <c r="I29" s="17">
        <v>600</v>
      </c>
      <c r="J29" s="2"/>
      <c r="K29" s="60"/>
      <c r="L29" s="50"/>
      <c r="N29" s="3" t="s">
        <v>51</v>
      </c>
      <c r="O29" s="27" t="s">
        <v>35</v>
      </c>
      <c r="P29" s="16">
        <v>516.91</v>
      </c>
      <c r="R29" s="4"/>
      <c r="S29" s="35" t="s">
        <v>94</v>
      </c>
      <c r="T29" s="39">
        <v>600</v>
      </c>
    </row>
    <row r="30" spans="2:22" ht="15" thickBot="1" x14ac:dyDescent="0.35">
      <c r="B30" s="3" t="s">
        <v>54</v>
      </c>
      <c r="C30" s="30" t="s">
        <v>55</v>
      </c>
      <c r="D30" s="46"/>
      <c r="E30" s="15"/>
      <c r="F30" s="15">
        <v>468</v>
      </c>
      <c r="G30" s="16"/>
      <c r="H30" s="17"/>
      <c r="I30" s="17"/>
      <c r="J30" s="2"/>
      <c r="K30" s="60"/>
      <c r="L30" s="50"/>
      <c r="N30" s="3" t="s">
        <v>52</v>
      </c>
      <c r="O30" s="27" t="s">
        <v>84</v>
      </c>
      <c r="P30" s="16">
        <v>267</v>
      </c>
      <c r="T30" s="48">
        <f>SUM(T26:T29)</f>
        <v>2400</v>
      </c>
    </row>
    <row r="31" spans="2:22" x14ac:dyDescent="0.3">
      <c r="B31" s="3" t="s">
        <v>101</v>
      </c>
      <c r="C31" s="30" t="s">
        <v>89</v>
      </c>
      <c r="D31" s="46"/>
      <c r="E31" s="15"/>
      <c r="F31" s="15"/>
      <c r="G31" s="16"/>
      <c r="H31" s="17"/>
      <c r="I31" s="17">
        <v>600</v>
      </c>
      <c r="J31" s="2"/>
      <c r="K31" s="60"/>
      <c r="L31" s="50"/>
      <c r="N31" s="3" t="s">
        <v>54</v>
      </c>
      <c r="O31" s="27" t="s">
        <v>85</v>
      </c>
      <c r="P31" s="16">
        <v>468</v>
      </c>
    </row>
    <row r="32" spans="2:22" x14ac:dyDescent="0.3">
      <c r="B32" s="3" t="s">
        <v>56</v>
      </c>
      <c r="C32" s="30" t="s">
        <v>57</v>
      </c>
      <c r="D32" s="46"/>
      <c r="E32" s="15"/>
      <c r="F32" s="15"/>
      <c r="G32" s="16">
        <v>500</v>
      </c>
      <c r="H32" s="17"/>
      <c r="I32" s="17"/>
      <c r="J32" s="2"/>
      <c r="K32" s="60"/>
      <c r="L32" s="50"/>
      <c r="N32" s="3" t="s">
        <v>48</v>
      </c>
      <c r="O32" s="27" t="s">
        <v>49</v>
      </c>
      <c r="P32" s="16">
        <v>168.47</v>
      </c>
    </row>
    <row r="33" spans="2:16" ht="15" thickBot="1" x14ac:dyDescent="0.35">
      <c r="B33" s="21" t="s">
        <v>65</v>
      </c>
      <c r="C33" s="30" t="s">
        <v>66</v>
      </c>
      <c r="D33" s="44"/>
      <c r="E33" s="22"/>
      <c r="F33" s="22"/>
      <c r="G33" s="23"/>
      <c r="H33" s="24">
        <v>2010</v>
      </c>
      <c r="I33" s="17"/>
      <c r="J33" s="2" t="s">
        <v>18</v>
      </c>
      <c r="K33" s="60"/>
      <c r="L33" s="50">
        <v>2010</v>
      </c>
      <c r="N33" s="4" t="s">
        <v>47</v>
      </c>
      <c r="O33" s="35" t="s">
        <v>50</v>
      </c>
      <c r="P33" s="18">
        <v>436.45</v>
      </c>
    </row>
    <row r="34" spans="2:16" ht="15" thickBot="1" x14ac:dyDescent="0.35">
      <c r="B34" s="21" t="s">
        <v>96</v>
      </c>
      <c r="C34" s="30" t="s">
        <v>89</v>
      </c>
      <c r="D34" s="44"/>
      <c r="E34" s="22"/>
      <c r="F34" s="22"/>
      <c r="G34" s="23"/>
      <c r="H34" s="24"/>
      <c r="I34" s="17">
        <v>600</v>
      </c>
      <c r="J34" s="2" t="s">
        <v>18</v>
      </c>
      <c r="K34" s="60"/>
      <c r="L34" s="50"/>
      <c r="P34" s="48">
        <f>SUM(P21:P33)</f>
        <v>6763.7</v>
      </c>
    </row>
    <row r="35" spans="2:16" x14ac:dyDescent="0.3">
      <c r="B35" s="3" t="s">
        <v>48</v>
      </c>
      <c r="C35" s="30" t="s">
        <v>49</v>
      </c>
      <c r="D35" s="46"/>
      <c r="E35" s="15"/>
      <c r="F35" s="15">
        <v>168.47</v>
      </c>
      <c r="G35" s="16"/>
      <c r="H35" s="17"/>
      <c r="I35" s="24"/>
      <c r="J35" s="25"/>
      <c r="K35" s="61"/>
      <c r="L35" s="50"/>
      <c r="P35" s="40"/>
    </row>
    <row r="36" spans="2:16" x14ac:dyDescent="0.3">
      <c r="B36" s="3" t="s">
        <v>48</v>
      </c>
      <c r="C36" s="47" t="s">
        <v>68</v>
      </c>
      <c r="D36" s="44"/>
      <c r="E36" s="22"/>
      <c r="F36" s="22"/>
      <c r="G36" s="23"/>
      <c r="H36" s="24">
        <v>3084.1</v>
      </c>
      <c r="I36" s="24"/>
      <c r="J36" s="96" t="s">
        <v>69</v>
      </c>
      <c r="K36" s="61"/>
      <c r="L36" s="50">
        <v>1584.1</v>
      </c>
    </row>
    <row r="37" spans="2:16" x14ac:dyDescent="0.3">
      <c r="B37" s="3" t="s">
        <v>67</v>
      </c>
      <c r="C37" s="47" t="s">
        <v>68</v>
      </c>
      <c r="D37" s="44"/>
      <c r="E37" s="22"/>
      <c r="F37" s="22"/>
      <c r="G37" s="23"/>
      <c r="H37" s="24">
        <v>-1500</v>
      </c>
      <c r="I37" s="24"/>
      <c r="J37" s="97"/>
      <c r="K37" s="61" t="s">
        <v>18</v>
      </c>
      <c r="L37" s="50"/>
    </row>
    <row r="38" spans="2:16" x14ac:dyDescent="0.3">
      <c r="B38" s="21" t="s">
        <v>47</v>
      </c>
      <c r="C38" s="47" t="s">
        <v>50</v>
      </c>
      <c r="D38" s="44"/>
      <c r="E38" s="22"/>
      <c r="F38" s="22">
        <v>436.45</v>
      </c>
      <c r="G38" s="23"/>
      <c r="H38" s="24"/>
      <c r="I38" s="24"/>
      <c r="J38" s="25" t="s">
        <v>18</v>
      </c>
      <c r="K38" s="61"/>
      <c r="L38" s="50"/>
    </row>
    <row r="39" spans="2:16" x14ac:dyDescent="0.3">
      <c r="B39" s="21" t="s">
        <v>47</v>
      </c>
      <c r="C39" s="47" t="s">
        <v>46</v>
      </c>
      <c r="D39" s="44">
        <v>2387.21</v>
      </c>
      <c r="E39" s="22"/>
      <c r="F39" s="22"/>
      <c r="G39" s="23"/>
      <c r="H39" s="24"/>
      <c r="I39" s="24"/>
      <c r="J39" s="25" t="s">
        <v>18</v>
      </c>
      <c r="K39" s="61"/>
      <c r="L39" s="50"/>
    </row>
    <row r="40" spans="2:16" ht="15" thickBot="1" x14ac:dyDescent="0.35">
      <c r="B40" s="4" t="s">
        <v>86</v>
      </c>
      <c r="C40" s="54" t="s">
        <v>97</v>
      </c>
      <c r="D40" s="15"/>
      <c r="E40" s="15"/>
      <c r="F40" s="15"/>
      <c r="G40" s="15">
        <v>500</v>
      </c>
      <c r="H40" s="15"/>
      <c r="I40" s="15"/>
      <c r="J40" s="25"/>
      <c r="K40" s="61"/>
      <c r="L40" s="50"/>
    </row>
    <row r="41" spans="2:16" ht="15" thickBot="1" x14ac:dyDescent="0.35">
      <c r="B41" s="52" t="s">
        <v>107</v>
      </c>
      <c r="C41" s="53" t="s">
        <v>106</v>
      </c>
      <c r="D41" s="15"/>
      <c r="E41" s="15"/>
      <c r="F41" s="15"/>
      <c r="G41" s="15"/>
      <c r="H41" s="15">
        <v>1917.31</v>
      </c>
      <c r="I41" s="15"/>
      <c r="J41" s="58"/>
      <c r="K41" s="58"/>
      <c r="L41" s="50">
        <f>SUM(L7:L40)</f>
        <v>9594.1</v>
      </c>
    </row>
    <row r="42" spans="2:16" ht="15" thickBot="1" x14ac:dyDescent="0.35">
      <c r="B42" s="42" t="s">
        <v>98</v>
      </c>
      <c r="C42" s="32"/>
      <c r="D42" s="55">
        <f t="shared" ref="D42:G42" si="0">SUM(D7:D40)</f>
        <v>15875.43</v>
      </c>
      <c r="E42" s="56">
        <f t="shared" si="0"/>
        <v>257</v>
      </c>
      <c r="F42" s="56">
        <f t="shared" si="0"/>
        <v>6763.7</v>
      </c>
      <c r="G42" s="56">
        <f t="shared" si="0"/>
        <v>1300</v>
      </c>
      <c r="H42" s="56">
        <f>SUM(H7:H41)</f>
        <v>10011.41</v>
      </c>
      <c r="I42" s="57">
        <f>SUM(I7:I40)</f>
        <v>1800</v>
      </c>
    </row>
    <row r="43" spans="2:16" ht="15" thickBot="1" x14ac:dyDescent="0.35">
      <c r="O43" s="26"/>
    </row>
    <row r="44" spans="2:16" ht="15" thickBot="1" x14ac:dyDescent="0.35">
      <c r="B44" s="31" t="s">
        <v>99</v>
      </c>
      <c r="C44" s="32" t="s">
        <v>102</v>
      </c>
      <c r="D44" s="32"/>
      <c r="E44" s="32"/>
      <c r="F44" s="32"/>
      <c r="G44" s="90">
        <f>SUM(D42,E42,F42,H42)</f>
        <v>32907.54</v>
      </c>
      <c r="H44" s="90"/>
      <c r="I44" s="91"/>
    </row>
    <row r="45" spans="2:16" ht="15" thickBot="1" x14ac:dyDescent="0.35">
      <c r="B45" s="31" t="s">
        <v>99</v>
      </c>
      <c r="C45" s="32" t="s">
        <v>100</v>
      </c>
      <c r="D45" s="32"/>
      <c r="E45" s="32"/>
      <c r="F45" s="32"/>
      <c r="G45" s="90">
        <f>SUM(I42)</f>
        <v>1800</v>
      </c>
      <c r="H45" s="92"/>
      <c r="I45" s="93"/>
    </row>
    <row r="46" spans="2:16" ht="15" thickBot="1" x14ac:dyDescent="0.35">
      <c r="B46" s="31" t="s">
        <v>99</v>
      </c>
      <c r="C46" s="32" t="s">
        <v>5</v>
      </c>
      <c r="D46" s="32"/>
      <c r="E46" s="32"/>
      <c r="F46" s="32"/>
      <c r="G46" s="32"/>
      <c r="H46" s="32"/>
      <c r="I46" s="43">
        <f>SUM(G42)</f>
        <v>1300</v>
      </c>
    </row>
    <row r="47" spans="2:16" x14ac:dyDescent="0.3">
      <c r="O47" s="26"/>
    </row>
    <row r="48" spans="2:16" x14ac:dyDescent="0.3">
      <c r="O48" s="26"/>
    </row>
  </sheetData>
  <mergeCells count="12">
    <mergeCell ref="G44:I44"/>
    <mergeCell ref="G45:I45"/>
    <mergeCell ref="R25:T25"/>
    <mergeCell ref="R12:T12"/>
    <mergeCell ref="J22:J23"/>
    <mergeCell ref="J36:J37"/>
    <mergeCell ref="N5:P5"/>
    <mergeCell ref="N20:P20"/>
    <mergeCell ref="R5:T5"/>
    <mergeCell ref="D5:G5"/>
    <mergeCell ref="B5:C5"/>
    <mergeCell ref="J5:K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549D-ED41-4131-AA51-73C22F8B8F1C}">
  <dimension ref="B4:W65"/>
  <sheetViews>
    <sheetView tabSelected="1" topLeftCell="B31" workbookViewId="0">
      <selection activeCell="E57" sqref="E57"/>
    </sheetView>
  </sheetViews>
  <sheetFormatPr baseColWidth="10" defaultRowHeight="14.4" x14ac:dyDescent="0.3"/>
  <cols>
    <col min="3" max="3" width="36.21875" bestFit="1" customWidth="1"/>
    <col min="4" max="4" width="11.77734375" bestFit="1" customWidth="1"/>
    <col min="6" max="6" width="12.77734375" bestFit="1" customWidth="1"/>
    <col min="8" max="8" width="11.44140625" bestFit="1" customWidth="1"/>
    <col min="9" max="9" width="11.77734375" bestFit="1" customWidth="1"/>
    <col min="10" max="10" width="11.44140625" bestFit="1" customWidth="1"/>
    <col min="11" max="11" width="34" style="1" bestFit="1" customWidth="1"/>
    <col min="12" max="12" width="10.88671875" style="1"/>
    <col min="13" max="13" width="11.44140625" bestFit="1" customWidth="1"/>
    <col min="16" max="16" width="20.21875" bestFit="1" customWidth="1"/>
    <col min="17" max="17" width="11.77734375" style="37" bestFit="1" customWidth="1"/>
    <col min="19" max="19" width="15" bestFit="1" customWidth="1"/>
    <col min="20" max="20" width="22" bestFit="1" customWidth="1"/>
    <col min="21" max="21" width="10.88671875" style="37"/>
    <col min="22" max="22" width="11.44140625" bestFit="1" customWidth="1"/>
  </cols>
  <sheetData>
    <row r="4" spans="2:23" ht="15" thickBot="1" x14ac:dyDescent="0.35">
      <c r="F4" s="1"/>
      <c r="G4" s="1"/>
      <c r="H4" s="1"/>
      <c r="I4" s="1"/>
    </row>
    <row r="5" spans="2:23" ht="15" thickBot="1" x14ac:dyDescent="0.35">
      <c r="B5" s="86" t="s">
        <v>0</v>
      </c>
      <c r="C5" s="87"/>
      <c r="D5" s="83" t="s">
        <v>2</v>
      </c>
      <c r="E5" s="84"/>
      <c r="F5" s="84"/>
      <c r="G5" s="85"/>
      <c r="H5" s="63"/>
      <c r="I5" s="5" t="s">
        <v>6</v>
      </c>
      <c r="J5" s="5" t="s">
        <v>10</v>
      </c>
      <c r="K5" s="88" t="s">
        <v>11</v>
      </c>
      <c r="L5" s="89"/>
      <c r="M5" s="27"/>
      <c r="O5" s="77" t="s">
        <v>71</v>
      </c>
      <c r="P5" s="78"/>
      <c r="Q5" s="79"/>
      <c r="S5" s="77" t="s">
        <v>5</v>
      </c>
      <c r="T5" s="78"/>
      <c r="U5" s="79"/>
    </row>
    <row r="6" spans="2:23" ht="15" thickBot="1" x14ac:dyDescent="0.35">
      <c r="B6" s="6" t="s">
        <v>9</v>
      </c>
      <c r="C6" s="7" t="s">
        <v>1</v>
      </c>
      <c r="D6" s="6" t="s">
        <v>3</v>
      </c>
      <c r="E6" s="8" t="s">
        <v>8</v>
      </c>
      <c r="F6" s="8" t="s">
        <v>4</v>
      </c>
      <c r="G6" s="9" t="s">
        <v>5</v>
      </c>
      <c r="H6" s="67" t="s">
        <v>109</v>
      </c>
      <c r="I6" s="10" t="s">
        <v>7</v>
      </c>
      <c r="J6" s="10" t="s">
        <v>7</v>
      </c>
      <c r="K6" s="11" t="s">
        <v>12</v>
      </c>
      <c r="L6" s="7" t="s">
        <v>13</v>
      </c>
      <c r="M6" s="58" t="s">
        <v>108</v>
      </c>
      <c r="O6" s="20" t="s">
        <v>72</v>
      </c>
      <c r="P6" s="33"/>
      <c r="Q6" s="34">
        <v>2854.96</v>
      </c>
      <c r="S6" s="36" t="s">
        <v>40</v>
      </c>
      <c r="T6" s="33"/>
      <c r="U6" s="38">
        <v>300</v>
      </c>
    </row>
    <row r="7" spans="2:23" x14ac:dyDescent="0.3">
      <c r="B7" s="36" t="s">
        <v>14</v>
      </c>
      <c r="C7" s="28" t="s">
        <v>15</v>
      </c>
      <c r="D7" s="45"/>
      <c r="E7" s="12"/>
      <c r="F7" s="12">
        <v>258</v>
      </c>
      <c r="G7" s="13"/>
      <c r="H7" s="68">
        <v>258</v>
      </c>
      <c r="I7" s="14"/>
      <c r="J7" s="14"/>
      <c r="K7" s="19" t="s">
        <v>18</v>
      </c>
      <c r="L7" s="59"/>
      <c r="M7" s="50"/>
      <c r="O7" s="29" t="s">
        <v>73</v>
      </c>
      <c r="P7" s="27"/>
      <c r="Q7" s="16">
        <v>2269.0300000000002</v>
      </c>
      <c r="S7" s="3" t="s">
        <v>56</v>
      </c>
      <c r="T7" s="27"/>
      <c r="U7" s="41">
        <v>500</v>
      </c>
    </row>
    <row r="8" spans="2:23" ht="15" thickBot="1" x14ac:dyDescent="0.35">
      <c r="B8" s="3" t="s">
        <v>16</v>
      </c>
      <c r="C8" s="30" t="s">
        <v>17</v>
      </c>
      <c r="D8" s="46"/>
      <c r="E8" s="15">
        <v>204</v>
      </c>
      <c r="F8" s="15"/>
      <c r="G8" s="16"/>
      <c r="H8" s="69">
        <v>204</v>
      </c>
      <c r="I8" s="17"/>
      <c r="J8" s="17"/>
      <c r="K8" s="19"/>
      <c r="L8" s="60"/>
      <c r="M8" s="50"/>
      <c r="O8" s="29" t="s">
        <v>74</v>
      </c>
      <c r="P8" s="27"/>
      <c r="Q8" s="16">
        <v>2827.96</v>
      </c>
      <c r="S8" s="4" t="s">
        <v>86</v>
      </c>
      <c r="T8" s="35"/>
      <c r="U8" s="39">
        <v>500</v>
      </c>
    </row>
    <row r="9" spans="2:23" ht="15" thickBot="1" x14ac:dyDescent="0.35">
      <c r="B9" s="3" t="s">
        <v>20</v>
      </c>
      <c r="C9" s="30" t="s">
        <v>19</v>
      </c>
      <c r="D9" s="46">
        <v>2854.96</v>
      </c>
      <c r="E9" s="15"/>
      <c r="F9" s="15"/>
      <c r="G9" s="16"/>
      <c r="H9" s="69"/>
      <c r="I9" s="17"/>
      <c r="J9" s="17"/>
      <c r="K9" s="19" t="s">
        <v>18</v>
      </c>
      <c r="L9" s="60"/>
      <c r="M9" s="50"/>
      <c r="O9" s="29" t="s">
        <v>75</v>
      </c>
      <c r="P9" s="27"/>
      <c r="Q9" s="16">
        <v>2161.6</v>
      </c>
      <c r="U9" s="48">
        <f>SUM(U6:U8)</f>
        <v>1300</v>
      </c>
    </row>
    <row r="10" spans="2:23" x14ac:dyDescent="0.3">
      <c r="B10" s="3" t="s">
        <v>21</v>
      </c>
      <c r="C10" s="30" t="s">
        <v>22</v>
      </c>
      <c r="D10" s="46"/>
      <c r="E10" s="15"/>
      <c r="F10" s="15">
        <v>377.2</v>
      </c>
      <c r="G10" s="16"/>
      <c r="H10" s="69">
        <v>377.2</v>
      </c>
      <c r="I10" s="17"/>
      <c r="J10" s="17"/>
      <c r="K10" s="19" t="s">
        <v>18</v>
      </c>
      <c r="L10" s="60"/>
      <c r="M10" s="50"/>
      <c r="O10" s="29" t="s">
        <v>76</v>
      </c>
      <c r="P10" s="27"/>
      <c r="Q10" s="16">
        <v>1823.91</v>
      </c>
    </row>
    <row r="11" spans="2:23" x14ac:dyDescent="0.3">
      <c r="B11" s="3" t="s">
        <v>25</v>
      </c>
      <c r="C11" s="30" t="s">
        <v>26</v>
      </c>
      <c r="D11" s="46"/>
      <c r="E11" s="15">
        <v>53</v>
      </c>
      <c r="F11" s="15"/>
      <c r="G11" s="16"/>
      <c r="H11" s="69">
        <v>53</v>
      </c>
      <c r="I11" s="17"/>
      <c r="J11" s="17"/>
      <c r="K11" s="2"/>
      <c r="L11" s="60"/>
      <c r="M11" s="50"/>
      <c r="O11" s="29" t="s">
        <v>77</v>
      </c>
      <c r="P11" s="27" t="s">
        <v>79</v>
      </c>
      <c r="Q11" s="16">
        <v>1550.76</v>
      </c>
    </row>
    <row r="12" spans="2:23" ht="15" thickBot="1" x14ac:dyDescent="0.35">
      <c r="B12" s="3" t="s">
        <v>40</v>
      </c>
      <c r="C12" s="30" t="s">
        <v>97</v>
      </c>
      <c r="D12" s="46"/>
      <c r="E12" s="15"/>
      <c r="F12" s="15"/>
      <c r="G12" s="16">
        <v>300</v>
      </c>
      <c r="H12" s="69"/>
      <c r="I12" s="17"/>
      <c r="J12" s="17"/>
      <c r="K12" s="2"/>
      <c r="L12" s="60"/>
      <c r="M12" s="50"/>
      <c r="O12" s="6" t="s">
        <v>78</v>
      </c>
      <c r="P12" s="35"/>
      <c r="Q12" s="18">
        <v>2387.21</v>
      </c>
      <c r="S12" s="95" t="s">
        <v>87</v>
      </c>
      <c r="T12" s="95"/>
      <c r="U12" s="95"/>
      <c r="V12" s="27" t="s">
        <v>103</v>
      </c>
      <c r="W12" s="27"/>
    </row>
    <row r="13" spans="2:23" ht="15" thickBot="1" x14ac:dyDescent="0.35">
      <c r="B13" s="3" t="s">
        <v>23</v>
      </c>
      <c r="C13" s="30" t="s">
        <v>24</v>
      </c>
      <c r="D13" s="46">
        <v>2269.0300000000002</v>
      </c>
      <c r="E13" s="15"/>
      <c r="F13" s="15"/>
      <c r="G13" s="16"/>
      <c r="H13" s="69"/>
      <c r="I13" s="17"/>
      <c r="J13" s="17"/>
      <c r="K13" s="19" t="s">
        <v>18</v>
      </c>
      <c r="L13" s="60"/>
      <c r="M13" s="50"/>
      <c r="Q13" s="48">
        <f>SUM(Q6:Q12)</f>
        <v>15875.43</v>
      </c>
      <c r="S13" s="27" t="s">
        <v>59</v>
      </c>
      <c r="T13" s="27" t="s">
        <v>58</v>
      </c>
      <c r="U13" s="50">
        <v>3000</v>
      </c>
      <c r="V13" s="50">
        <v>6000</v>
      </c>
      <c r="W13" s="27" t="s">
        <v>104</v>
      </c>
    </row>
    <row r="14" spans="2:23" x14ac:dyDescent="0.3">
      <c r="B14" s="3" t="s">
        <v>41</v>
      </c>
      <c r="C14" s="30" t="s">
        <v>28</v>
      </c>
      <c r="D14" s="46"/>
      <c r="E14" s="15"/>
      <c r="F14" s="15">
        <v>112.85</v>
      </c>
      <c r="G14" s="16"/>
      <c r="H14" s="69">
        <v>112.85</v>
      </c>
      <c r="I14" s="17"/>
      <c r="J14" s="17"/>
      <c r="K14" s="19" t="s">
        <v>29</v>
      </c>
      <c r="L14" s="60"/>
      <c r="M14" s="50"/>
      <c r="S14" s="27" t="s">
        <v>62</v>
      </c>
      <c r="T14" s="27" t="s">
        <v>63</v>
      </c>
      <c r="U14" s="50">
        <v>1500</v>
      </c>
      <c r="V14" s="50">
        <v>1500</v>
      </c>
      <c r="W14" s="27"/>
    </row>
    <row r="15" spans="2:23" x14ac:dyDescent="0.3">
      <c r="B15" s="3" t="s">
        <v>40</v>
      </c>
      <c r="C15" s="30" t="s">
        <v>30</v>
      </c>
      <c r="D15" s="46"/>
      <c r="E15" s="15"/>
      <c r="F15" s="15">
        <v>582.05999999999995</v>
      </c>
      <c r="G15" s="16"/>
      <c r="H15" s="69">
        <v>582.05999999999995</v>
      </c>
      <c r="I15" s="17"/>
      <c r="J15" s="17"/>
      <c r="K15" s="2" t="s">
        <v>18</v>
      </c>
      <c r="L15" s="60"/>
      <c r="M15" s="50"/>
      <c r="S15" s="27" t="s">
        <v>65</v>
      </c>
      <c r="T15" s="27" t="s">
        <v>66</v>
      </c>
      <c r="U15" s="50">
        <v>2010</v>
      </c>
      <c r="V15" s="50">
        <v>2010</v>
      </c>
      <c r="W15" s="27"/>
    </row>
    <row r="16" spans="2:23" x14ac:dyDescent="0.3">
      <c r="B16" s="3" t="s">
        <v>39</v>
      </c>
      <c r="C16" s="30" t="s">
        <v>31</v>
      </c>
      <c r="D16" s="46"/>
      <c r="E16" s="15"/>
      <c r="F16" s="15">
        <v>1020.99</v>
      </c>
      <c r="G16" s="16"/>
      <c r="H16" s="69">
        <v>1020.99</v>
      </c>
      <c r="I16" s="17"/>
      <c r="J16" s="17"/>
      <c r="K16" s="2" t="s">
        <v>18</v>
      </c>
      <c r="L16" s="60"/>
      <c r="M16" s="50"/>
      <c r="S16" s="27" t="s">
        <v>48</v>
      </c>
      <c r="T16" s="27" t="s">
        <v>68</v>
      </c>
      <c r="U16" s="50">
        <v>3084.1</v>
      </c>
      <c r="V16" s="50">
        <v>3084.1</v>
      </c>
      <c r="W16" s="27"/>
    </row>
    <row r="17" spans="2:23" x14ac:dyDescent="0.3">
      <c r="B17" s="3" t="s">
        <v>32</v>
      </c>
      <c r="C17" s="30" t="s">
        <v>27</v>
      </c>
      <c r="D17" s="46">
        <v>2827.96</v>
      </c>
      <c r="E17" s="15"/>
      <c r="F17" s="15"/>
      <c r="G17" s="16"/>
      <c r="H17" s="69"/>
      <c r="I17" s="17"/>
      <c r="J17" s="17"/>
      <c r="K17" s="2" t="s">
        <v>18</v>
      </c>
      <c r="L17" s="60"/>
      <c r="M17" s="50"/>
      <c r="S17" s="27"/>
      <c r="T17" s="27"/>
      <c r="U17" s="50"/>
      <c r="V17" s="27"/>
      <c r="W17" s="27"/>
    </row>
    <row r="18" spans="2:23" x14ac:dyDescent="0.3">
      <c r="B18" s="3" t="s">
        <v>41</v>
      </c>
      <c r="C18" s="30" t="s">
        <v>33</v>
      </c>
      <c r="D18" s="46"/>
      <c r="E18" s="15"/>
      <c r="F18" s="15">
        <v>1435.11</v>
      </c>
      <c r="G18" s="16"/>
      <c r="H18" s="69">
        <v>1435.11</v>
      </c>
      <c r="I18" s="17"/>
      <c r="J18" s="17"/>
      <c r="K18" s="2" t="s">
        <v>18</v>
      </c>
      <c r="L18" s="60"/>
      <c r="M18" s="50"/>
      <c r="S18" s="27"/>
      <c r="T18" s="27"/>
      <c r="U18" s="51">
        <f>SUM(U13:U17)</f>
        <v>9594.1</v>
      </c>
      <c r="V18" s="51">
        <f>SUM(V13:V17)</f>
        <v>12594.1</v>
      </c>
      <c r="W18" s="27"/>
    </row>
    <row r="19" spans="2:23" ht="15" thickBot="1" x14ac:dyDescent="0.35">
      <c r="B19" s="3" t="s">
        <v>41</v>
      </c>
      <c r="C19" s="30" t="s">
        <v>70</v>
      </c>
      <c r="D19" s="46"/>
      <c r="E19" s="15"/>
      <c r="F19" s="15">
        <v>60.85</v>
      </c>
      <c r="G19" s="16"/>
      <c r="H19" s="69">
        <v>60.85</v>
      </c>
      <c r="I19" s="17"/>
      <c r="J19" s="17"/>
      <c r="K19" s="2"/>
      <c r="L19" s="60"/>
      <c r="M19" s="50"/>
      <c r="O19" s="26"/>
      <c r="Q19" s="40"/>
      <c r="S19" s="27"/>
      <c r="T19" s="27" t="s">
        <v>105</v>
      </c>
      <c r="U19" s="50">
        <f>V18-U18</f>
        <v>3000</v>
      </c>
      <c r="V19" s="27"/>
      <c r="W19" s="27"/>
    </row>
    <row r="20" spans="2:23" ht="15" thickBot="1" x14ac:dyDescent="0.35">
      <c r="B20" s="3" t="s">
        <v>37</v>
      </c>
      <c r="C20" s="30" t="s">
        <v>36</v>
      </c>
      <c r="D20" s="46">
        <v>2161.6</v>
      </c>
      <c r="E20" s="15"/>
      <c r="F20" s="15"/>
      <c r="G20" s="16"/>
      <c r="H20" s="69"/>
      <c r="I20" s="17"/>
      <c r="J20" s="17"/>
      <c r="K20" s="2" t="s">
        <v>18</v>
      </c>
      <c r="L20" s="60"/>
      <c r="M20" s="50"/>
      <c r="O20" s="80" t="s">
        <v>80</v>
      </c>
      <c r="P20" s="81"/>
      <c r="Q20" s="82"/>
      <c r="U20" s="40"/>
    </row>
    <row r="21" spans="2:23" x14ac:dyDescent="0.3">
      <c r="B21" s="3" t="s">
        <v>38</v>
      </c>
      <c r="C21" s="30" t="s">
        <v>34</v>
      </c>
      <c r="D21" s="46"/>
      <c r="E21" s="15"/>
      <c r="F21" s="15">
        <v>1059.81</v>
      </c>
      <c r="G21" s="16"/>
      <c r="H21" s="69">
        <v>1059.81</v>
      </c>
      <c r="I21" s="17"/>
      <c r="J21" s="17"/>
      <c r="K21" s="2" t="s">
        <v>18</v>
      </c>
      <c r="L21" s="60"/>
      <c r="M21" s="50"/>
      <c r="O21" s="36" t="s">
        <v>14</v>
      </c>
      <c r="P21" s="33" t="s">
        <v>15</v>
      </c>
      <c r="Q21" s="34">
        <v>258</v>
      </c>
    </row>
    <row r="22" spans="2:23" x14ac:dyDescent="0.3">
      <c r="B22" s="3" t="s">
        <v>59</v>
      </c>
      <c r="C22" s="30" t="s">
        <v>58</v>
      </c>
      <c r="D22" s="46"/>
      <c r="E22" s="15"/>
      <c r="F22" s="15"/>
      <c r="G22" s="16"/>
      <c r="H22" s="69"/>
      <c r="I22" s="17">
        <v>3000</v>
      </c>
      <c r="J22" s="17"/>
      <c r="K22" s="96" t="s">
        <v>61</v>
      </c>
      <c r="L22" s="60"/>
      <c r="M22" s="50">
        <v>6000</v>
      </c>
      <c r="O22" s="3" t="s">
        <v>21</v>
      </c>
      <c r="P22" s="27" t="s">
        <v>22</v>
      </c>
      <c r="Q22" s="16">
        <v>377.2</v>
      </c>
    </row>
    <row r="23" spans="2:23" x14ac:dyDescent="0.3">
      <c r="B23" s="3" t="s">
        <v>60</v>
      </c>
      <c r="C23" s="30" t="s">
        <v>58</v>
      </c>
      <c r="D23" s="46"/>
      <c r="E23" s="15"/>
      <c r="F23" s="15"/>
      <c r="G23" s="16"/>
      <c r="H23" s="69"/>
      <c r="I23" s="17"/>
      <c r="J23" s="17"/>
      <c r="K23" s="97"/>
      <c r="L23" s="60"/>
      <c r="M23" s="50"/>
      <c r="O23" s="3" t="s">
        <v>41</v>
      </c>
      <c r="P23" s="27" t="s">
        <v>28</v>
      </c>
      <c r="Q23" s="16">
        <v>112.85</v>
      </c>
    </row>
    <row r="24" spans="2:23" ht="15" thickBot="1" x14ac:dyDescent="0.35">
      <c r="B24" s="3" t="s">
        <v>51</v>
      </c>
      <c r="C24" s="30" t="s">
        <v>35</v>
      </c>
      <c r="D24" s="46"/>
      <c r="E24" s="15"/>
      <c r="F24" s="15">
        <v>516.91</v>
      </c>
      <c r="G24" s="16"/>
      <c r="H24" s="69">
        <v>516.91</v>
      </c>
      <c r="I24" s="17"/>
      <c r="J24" s="17"/>
      <c r="K24" s="2" t="s">
        <v>18</v>
      </c>
      <c r="L24" s="60"/>
      <c r="M24" s="50"/>
      <c r="O24" s="3" t="s">
        <v>40</v>
      </c>
      <c r="P24" s="27" t="s">
        <v>81</v>
      </c>
      <c r="Q24" s="16">
        <v>582.05999999999995</v>
      </c>
    </row>
    <row r="25" spans="2:23" ht="15" thickBot="1" x14ac:dyDescent="0.35">
      <c r="B25" s="3" t="s">
        <v>42</v>
      </c>
      <c r="C25" s="30" t="s">
        <v>43</v>
      </c>
      <c r="D25" s="46">
        <v>1823.91</v>
      </c>
      <c r="E25" s="15"/>
      <c r="F25" s="15"/>
      <c r="G25" s="16"/>
      <c r="H25" s="69"/>
      <c r="I25" s="17"/>
      <c r="J25" s="17"/>
      <c r="K25" s="2" t="s">
        <v>18</v>
      </c>
      <c r="L25" s="60"/>
      <c r="M25" s="50"/>
      <c r="O25" s="3" t="s">
        <v>39</v>
      </c>
      <c r="P25" s="27" t="s">
        <v>82</v>
      </c>
      <c r="Q25" s="16">
        <v>1020.99</v>
      </c>
      <c r="S25" s="94" t="s">
        <v>90</v>
      </c>
      <c r="T25" s="92"/>
      <c r="U25" s="93"/>
    </row>
    <row r="26" spans="2:23" x14ac:dyDescent="0.3">
      <c r="B26" s="3" t="s">
        <v>52</v>
      </c>
      <c r="C26" s="30" t="s">
        <v>53</v>
      </c>
      <c r="D26" s="46"/>
      <c r="E26" s="15"/>
      <c r="F26" s="15">
        <v>267</v>
      </c>
      <c r="G26" s="16"/>
      <c r="H26" s="69">
        <v>267</v>
      </c>
      <c r="I26" s="17"/>
      <c r="J26" s="17"/>
      <c r="K26" s="2"/>
      <c r="L26" s="60"/>
      <c r="M26" s="50"/>
      <c r="O26" s="3" t="s">
        <v>41</v>
      </c>
      <c r="P26" s="27" t="s">
        <v>28</v>
      </c>
      <c r="Q26" s="16">
        <v>1435.11</v>
      </c>
      <c r="S26" s="36" t="s">
        <v>88</v>
      </c>
      <c r="T26" s="33" t="s">
        <v>91</v>
      </c>
      <c r="U26" s="38">
        <v>600</v>
      </c>
    </row>
    <row r="27" spans="2:23" x14ac:dyDescent="0.3">
      <c r="B27" s="3" t="s">
        <v>62</v>
      </c>
      <c r="C27" s="30" t="s">
        <v>63</v>
      </c>
      <c r="D27" s="46"/>
      <c r="E27" s="15"/>
      <c r="F27" s="15"/>
      <c r="G27" s="16"/>
      <c r="H27" s="69"/>
      <c r="I27" s="17">
        <v>1500</v>
      </c>
      <c r="J27" s="17"/>
      <c r="K27" s="2" t="s">
        <v>64</v>
      </c>
      <c r="L27" s="60" t="s">
        <v>18</v>
      </c>
      <c r="M27" s="50">
        <v>0</v>
      </c>
      <c r="O27" s="3" t="s">
        <v>41</v>
      </c>
      <c r="P27" s="27" t="s">
        <v>83</v>
      </c>
      <c r="Q27" s="16">
        <v>60.85</v>
      </c>
      <c r="S27" s="3" t="s">
        <v>95</v>
      </c>
      <c r="T27" s="27" t="s">
        <v>92</v>
      </c>
      <c r="U27" s="41">
        <v>600</v>
      </c>
    </row>
    <row r="28" spans="2:23" x14ac:dyDescent="0.3">
      <c r="B28" s="3" t="s">
        <v>44</v>
      </c>
      <c r="C28" s="30" t="s">
        <v>45</v>
      </c>
      <c r="D28" s="46">
        <v>1550.76</v>
      </c>
      <c r="E28" s="15"/>
      <c r="F28" s="15"/>
      <c r="G28" s="16"/>
      <c r="H28" s="69"/>
      <c r="I28" s="17"/>
      <c r="J28" s="17"/>
      <c r="K28" s="2"/>
      <c r="L28" s="60"/>
      <c r="M28" s="50"/>
      <c r="O28" s="3" t="s">
        <v>38</v>
      </c>
      <c r="P28" s="27" t="s">
        <v>34</v>
      </c>
      <c r="Q28" s="16">
        <v>1059.81</v>
      </c>
      <c r="S28" s="3" t="s">
        <v>96</v>
      </c>
      <c r="T28" s="27" t="s">
        <v>93</v>
      </c>
      <c r="U28" s="41">
        <v>600</v>
      </c>
    </row>
    <row r="29" spans="2:23" ht="15" thickBot="1" x14ac:dyDescent="0.35">
      <c r="B29" s="3" t="s">
        <v>88</v>
      </c>
      <c r="C29" s="30" t="s">
        <v>89</v>
      </c>
      <c r="D29" s="46"/>
      <c r="E29" s="15"/>
      <c r="F29" s="15"/>
      <c r="G29" s="16"/>
      <c r="H29" s="69"/>
      <c r="I29" s="17"/>
      <c r="J29" s="76">
        <v>600</v>
      </c>
      <c r="K29" s="2"/>
      <c r="L29" s="60"/>
      <c r="M29" s="50"/>
      <c r="O29" s="3" t="s">
        <v>51</v>
      </c>
      <c r="P29" s="27" t="s">
        <v>35</v>
      </c>
      <c r="Q29" s="16">
        <v>516.91</v>
      </c>
      <c r="S29" s="4"/>
      <c r="T29" s="35" t="s">
        <v>94</v>
      </c>
      <c r="U29" s="39">
        <v>600</v>
      </c>
    </row>
    <row r="30" spans="2:23" ht="15" thickBot="1" x14ac:dyDescent="0.35">
      <c r="B30" s="3" t="s">
        <v>54</v>
      </c>
      <c r="C30" s="30" t="s">
        <v>55</v>
      </c>
      <c r="D30" s="46"/>
      <c r="E30" s="15"/>
      <c r="F30" s="15">
        <v>468</v>
      </c>
      <c r="G30" s="16"/>
      <c r="H30" s="69">
        <v>468</v>
      </c>
      <c r="I30" s="17"/>
      <c r="J30" s="76"/>
      <c r="K30" s="2"/>
      <c r="L30" s="60"/>
      <c r="M30" s="50"/>
      <c r="O30" s="3" t="s">
        <v>52</v>
      </c>
      <c r="P30" s="27" t="s">
        <v>84</v>
      </c>
      <c r="Q30" s="16">
        <v>267</v>
      </c>
      <c r="U30" s="48">
        <f>SUM(U26:U29)</f>
        <v>2400</v>
      </c>
    </row>
    <row r="31" spans="2:23" x14ac:dyDescent="0.3">
      <c r="B31" s="3" t="s">
        <v>101</v>
      </c>
      <c r="C31" s="30" t="s">
        <v>89</v>
      </c>
      <c r="D31" s="46"/>
      <c r="E31" s="15"/>
      <c r="F31" s="15"/>
      <c r="G31" s="16"/>
      <c r="H31" s="69"/>
      <c r="I31" s="17"/>
      <c r="J31" s="76">
        <v>600</v>
      </c>
      <c r="K31" s="2"/>
      <c r="L31" s="60"/>
      <c r="M31" s="50"/>
      <c r="O31" s="3" t="s">
        <v>54</v>
      </c>
      <c r="P31" s="27" t="s">
        <v>85</v>
      </c>
      <c r="Q31" s="16">
        <v>468</v>
      </c>
    </row>
    <row r="32" spans="2:23" x14ac:dyDescent="0.3">
      <c r="B32" s="3" t="s">
        <v>56</v>
      </c>
      <c r="C32" s="30" t="s">
        <v>57</v>
      </c>
      <c r="D32" s="46"/>
      <c r="E32" s="15"/>
      <c r="F32" s="15"/>
      <c r="G32" s="16">
        <v>500</v>
      </c>
      <c r="H32" s="69"/>
      <c r="I32" s="17"/>
      <c r="J32" s="76"/>
      <c r="K32" s="2"/>
      <c r="L32" s="60"/>
      <c r="M32" s="50"/>
      <c r="O32" s="3" t="s">
        <v>48</v>
      </c>
      <c r="P32" s="27" t="s">
        <v>49</v>
      </c>
      <c r="Q32" s="16">
        <v>168.47</v>
      </c>
    </row>
    <row r="33" spans="2:17" ht="15" thickBot="1" x14ac:dyDescent="0.35">
      <c r="B33" s="21" t="s">
        <v>65</v>
      </c>
      <c r="C33" s="30" t="s">
        <v>66</v>
      </c>
      <c r="D33" s="44"/>
      <c r="E33" s="22"/>
      <c r="F33" s="22"/>
      <c r="G33" s="23"/>
      <c r="H33" s="70"/>
      <c r="I33" s="24">
        <v>2010</v>
      </c>
      <c r="J33" s="76"/>
      <c r="K33" s="2" t="s">
        <v>18</v>
      </c>
      <c r="L33" s="60"/>
      <c r="M33" s="50">
        <v>2010</v>
      </c>
      <c r="O33" s="4" t="s">
        <v>47</v>
      </c>
      <c r="P33" s="35" t="s">
        <v>50</v>
      </c>
      <c r="Q33" s="18">
        <v>436.45</v>
      </c>
    </row>
    <row r="34" spans="2:17" ht="15" thickBot="1" x14ac:dyDescent="0.35">
      <c r="B34" s="21" t="s">
        <v>96</v>
      </c>
      <c r="C34" s="30" t="s">
        <v>89</v>
      </c>
      <c r="D34" s="44"/>
      <c r="E34" s="22"/>
      <c r="F34" s="22"/>
      <c r="G34" s="23"/>
      <c r="H34" s="70"/>
      <c r="I34" s="24"/>
      <c r="J34" s="76">
        <v>600</v>
      </c>
      <c r="K34" s="2" t="s">
        <v>18</v>
      </c>
      <c r="L34" s="60"/>
      <c r="M34" s="50"/>
      <c r="Q34" s="48">
        <f>SUM(Q21:Q33)</f>
        <v>6763.7</v>
      </c>
    </row>
    <row r="35" spans="2:17" x14ac:dyDescent="0.3">
      <c r="B35" s="3" t="s">
        <v>48</v>
      </c>
      <c r="C35" s="30" t="s">
        <v>49</v>
      </c>
      <c r="D35" s="46"/>
      <c r="E35" s="15"/>
      <c r="F35" s="15">
        <v>168.47</v>
      </c>
      <c r="G35" s="16"/>
      <c r="H35" s="69">
        <v>168.47</v>
      </c>
      <c r="I35" s="17"/>
      <c r="J35" s="24"/>
      <c r="K35" s="25"/>
      <c r="L35" s="61"/>
      <c r="M35" s="50"/>
      <c r="Q35" s="40"/>
    </row>
    <row r="36" spans="2:17" x14ac:dyDescent="0.3">
      <c r="B36" s="3" t="s">
        <v>48</v>
      </c>
      <c r="C36" s="47" t="s">
        <v>68</v>
      </c>
      <c r="D36" s="44"/>
      <c r="E36" s="22"/>
      <c r="F36" s="22"/>
      <c r="G36" s="23"/>
      <c r="H36" s="70"/>
      <c r="I36" s="24">
        <v>3084.1</v>
      </c>
      <c r="J36" s="24"/>
      <c r="K36" s="96" t="s">
        <v>69</v>
      </c>
      <c r="L36" s="61"/>
      <c r="M36" s="50">
        <v>1584.1</v>
      </c>
    </row>
    <row r="37" spans="2:17" x14ac:dyDescent="0.3">
      <c r="B37" s="3" t="s">
        <v>67</v>
      </c>
      <c r="C37" s="47" t="s">
        <v>68</v>
      </c>
      <c r="D37" s="44"/>
      <c r="E37" s="22"/>
      <c r="F37" s="22"/>
      <c r="G37" s="23"/>
      <c r="H37" s="70"/>
      <c r="I37" s="24"/>
      <c r="J37" s="24"/>
      <c r="K37" s="97"/>
      <c r="L37" s="61" t="s">
        <v>18</v>
      </c>
      <c r="M37" s="50"/>
    </row>
    <row r="38" spans="2:17" x14ac:dyDescent="0.3">
      <c r="B38" s="21" t="s">
        <v>47</v>
      </c>
      <c r="C38" s="47" t="s">
        <v>50</v>
      </c>
      <c r="D38" s="44"/>
      <c r="E38" s="22"/>
      <c r="F38" s="22">
        <v>436.45</v>
      </c>
      <c r="G38" s="23"/>
      <c r="H38" s="70">
        <v>436.45</v>
      </c>
      <c r="I38" s="24"/>
      <c r="J38" s="24"/>
      <c r="K38" s="25" t="s">
        <v>18</v>
      </c>
      <c r="L38" s="61"/>
      <c r="M38" s="50"/>
    </row>
    <row r="39" spans="2:17" x14ac:dyDescent="0.3">
      <c r="B39" s="21" t="s">
        <v>47</v>
      </c>
      <c r="C39" s="47" t="s">
        <v>46</v>
      </c>
      <c r="D39" s="44">
        <v>2387.21</v>
      </c>
      <c r="E39" s="22"/>
      <c r="F39" s="22"/>
      <c r="G39" s="23"/>
      <c r="H39" s="70"/>
      <c r="I39" s="24"/>
      <c r="J39" s="24"/>
      <c r="K39" s="25" t="s">
        <v>18</v>
      </c>
      <c r="L39" s="61"/>
      <c r="M39" s="50"/>
    </row>
    <row r="40" spans="2:17" x14ac:dyDescent="0.3">
      <c r="B40" s="21" t="s">
        <v>86</v>
      </c>
      <c r="C40" s="64" t="s">
        <v>97</v>
      </c>
      <c r="D40" s="22"/>
      <c r="E40" s="22"/>
      <c r="F40" s="22"/>
      <c r="G40" s="22">
        <v>500</v>
      </c>
      <c r="H40" s="71"/>
      <c r="I40" s="22"/>
      <c r="J40" s="22"/>
      <c r="K40" s="25"/>
      <c r="L40" s="61"/>
      <c r="M40" s="50"/>
    </row>
    <row r="41" spans="2:17" x14ac:dyDescent="0.3">
      <c r="B41" s="65" t="s">
        <v>107</v>
      </c>
      <c r="C41" s="65" t="s">
        <v>106</v>
      </c>
      <c r="D41" s="15"/>
      <c r="E41" s="15"/>
      <c r="F41" s="15"/>
      <c r="G41" s="15"/>
      <c r="H41" s="72"/>
      <c r="I41" s="66">
        <v>1917.31</v>
      </c>
      <c r="J41" s="15"/>
      <c r="K41" s="2"/>
      <c r="L41" s="58"/>
      <c r="M41" s="50"/>
    </row>
    <row r="42" spans="2:17" x14ac:dyDescent="0.3">
      <c r="B42" s="65" t="s">
        <v>107</v>
      </c>
      <c r="C42" s="65" t="s">
        <v>113</v>
      </c>
      <c r="D42" s="15"/>
      <c r="E42" s="15"/>
      <c r="F42" s="15"/>
      <c r="G42" s="15"/>
      <c r="H42" s="72"/>
      <c r="I42" s="66">
        <v>44</v>
      </c>
      <c r="J42" s="15"/>
      <c r="M42" s="40"/>
    </row>
    <row r="43" spans="2:17" x14ac:dyDescent="0.3">
      <c r="B43" s="65" t="s">
        <v>107</v>
      </c>
      <c r="C43" s="65" t="s">
        <v>114</v>
      </c>
      <c r="D43" s="15"/>
      <c r="E43" s="15"/>
      <c r="F43" s="66">
        <v>542.82000000000005</v>
      </c>
      <c r="G43" s="15"/>
      <c r="H43" s="72"/>
      <c r="I43" s="15"/>
      <c r="J43" s="15"/>
      <c r="M43" s="40"/>
    </row>
    <row r="44" spans="2:17" x14ac:dyDescent="0.3">
      <c r="B44" s="65" t="s">
        <v>107</v>
      </c>
      <c r="C44" s="65" t="s">
        <v>89</v>
      </c>
      <c r="D44" s="15"/>
      <c r="E44" s="15"/>
      <c r="F44" s="66"/>
      <c r="G44" s="15"/>
      <c r="H44" s="72"/>
      <c r="I44" s="15"/>
      <c r="J44" s="75">
        <v>600</v>
      </c>
      <c r="M44" s="40"/>
    </row>
    <row r="45" spans="2:17" x14ac:dyDescent="0.3">
      <c r="B45" s="27" t="s">
        <v>98</v>
      </c>
      <c r="C45" s="27"/>
      <c r="D45" s="73">
        <f>SUM(D7:D40)</f>
        <v>15875.43</v>
      </c>
      <c r="E45" s="51">
        <f>SUM(E7:E40)</f>
        <v>257</v>
      </c>
      <c r="F45" s="51">
        <f>SUM(F7:F43)</f>
        <v>7306.5199999999995</v>
      </c>
      <c r="G45" s="51">
        <f>SUM(G7:G43)</f>
        <v>1300</v>
      </c>
      <c r="H45" s="51">
        <f>SUM(H7:H43)</f>
        <v>7020.7000000000007</v>
      </c>
      <c r="I45" s="73">
        <f>SUM(I7:I43)</f>
        <v>11555.41</v>
      </c>
      <c r="J45" s="74">
        <f>SUM(J7:J44)</f>
        <v>2400</v>
      </c>
      <c r="M45" s="62">
        <f>SUM(M7:M41)</f>
        <v>9594.1</v>
      </c>
    </row>
    <row r="46" spans="2:17" x14ac:dyDescent="0.3">
      <c r="C46" t="s">
        <v>110</v>
      </c>
      <c r="H46" s="49">
        <f>SUM(H45+G45)</f>
        <v>8320.7000000000007</v>
      </c>
      <c r="P46" s="26"/>
    </row>
    <row r="47" spans="2:17" x14ac:dyDescent="0.3">
      <c r="C47" t="s">
        <v>111</v>
      </c>
      <c r="H47" s="49">
        <f>E45+F45</f>
        <v>7563.5199999999995</v>
      </c>
      <c r="P47" s="26"/>
    </row>
    <row r="48" spans="2:17" x14ac:dyDescent="0.3">
      <c r="C48" t="s">
        <v>112</v>
      </c>
      <c r="F48" t="s">
        <v>118</v>
      </c>
      <c r="H48" s="62">
        <f>SUM(H46-H47)</f>
        <v>757.1800000000012</v>
      </c>
      <c r="P48" s="26"/>
    </row>
    <row r="49" spans="2:16" ht="15" thickBot="1" x14ac:dyDescent="0.35">
      <c r="C49" t="s">
        <v>126</v>
      </c>
      <c r="H49" s="62"/>
      <c r="J49" s="49">
        <f>I45</f>
        <v>11555.41</v>
      </c>
      <c r="P49" s="26"/>
    </row>
    <row r="50" spans="2:16" ht="15" thickBot="1" x14ac:dyDescent="0.35">
      <c r="B50" s="31" t="s">
        <v>99</v>
      </c>
      <c r="C50" s="32" t="s">
        <v>100</v>
      </c>
      <c r="D50" s="32"/>
      <c r="E50" s="32"/>
      <c r="F50" s="32"/>
      <c r="G50" s="90">
        <f>SUM(J45)</f>
        <v>2400</v>
      </c>
      <c r="H50" s="90"/>
      <c r="I50" s="92"/>
      <c r="J50" s="93"/>
    </row>
    <row r="51" spans="2:16" ht="15" thickBot="1" x14ac:dyDescent="0.35">
      <c r="B51" s="31" t="s">
        <v>99</v>
      </c>
      <c r="C51" s="32" t="s">
        <v>115</v>
      </c>
      <c r="D51" s="32"/>
      <c r="E51" s="32"/>
      <c r="F51" s="32"/>
      <c r="G51" s="32"/>
      <c r="H51" s="32"/>
      <c r="I51" s="32"/>
      <c r="J51" s="43">
        <f>H48</f>
        <v>757.1800000000012</v>
      </c>
    </row>
    <row r="52" spans="2:16" ht="15" thickBot="1" x14ac:dyDescent="0.35">
      <c r="C52" s="32" t="s">
        <v>116</v>
      </c>
      <c r="D52" s="32"/>
      <c r="E52" s="32"/>
      <c r="F52" s="32"/>
      <c r="G52" s="32"/>
      <c r="H52" s="32"/>
      <c r="I52" s="32"/>
      <c r="J52" s="43">
        <f>J49-G50-J51</f>
        <v>8398.23</v>
      </c>
    </row>
    <row r="53" spans="2:16" ht="15" thickBot="1" x14ac:dyDescent="0.35">
      <c r="C53" s="32" t="s">
        <v>102</v>
      </c>
      <c r="D53" s="32"/>
      <c r="E53" s="32"/>
      <c r="F53" s="32"/>
      <c r="G53" s="90">
        <f>SUM(M45)</f>
        <v>9594.1</v>
      </c>
      <c r="H53" s="90"/>
      <c r="I53" s="90"/>
      <c r="J53" s="91"/>
      <c r="P53" s="26"/>
    </row>
    <row r="54" spans="2:16" x14ac:dyDescent="0.3">
      <c r="C54" t="s">
        <v>117</v>
      </c>
      <c r="J54" s="49">
        <f>J52-G53</f>
        <v>-1195.8700000000008</v>
      </c>
      <c r="P54" s="26"/>
    </row>
    <row r="55" spans="2:16" x14ac:dyDescent="0.3">
      <c r="C55" t="s">
        <v>127</v>
      </c>
      <c r="J55" s="37">
        <v>1550.73</v>
      </c>
    </row>
    <row r="56" spans="2:16" x14ac:dyDescent="0.3">
      <c r="C56" t="s">
        <v>119</v>
      </c>
      <c r="J56" s="49">
        <f>J54+J55</f>
        <v>354.85999999999922</v>
      </c>
    </row>
    <row r="57" spans="2:16" x14ac:dyDescent="0.3">
      <c r="C57" t="s">
        <v>121</v>
      </c>
      <c r="J57" s="37">
        <v>500</v>
      </c>
    </row>
    <row r="58" spans="2:16" x14ac:dyDescent="0.3">
      <c r="C58" t="s">
        <v>120</v>
      </c>
      <c r="J58" s="49">
        <f>SUM(J56+J57)</f>
        <v>854.85999999999922</v>
      </c>
    </row>
    <row r="60" spans="2:16" ht="87" customHeight="1" x14ac:dyDescent="0.3">
      <c r="C60" s="98" t="s">
        <v>125</v>
      </c>
      <c r="D60" s="98"/>
      <c r="E60" s="98"/>
      <c r="F60" s="98"/>
      <c r="G60" s="98"/>
      <c r="H60" s="98"/>
    </row>
    <row r="62" spans="2:16" x14ac:dyDescent="0.3">
      <c r="C62" t="s">
        <v>122</v>
      </c>
    </row>
    <row r="63" spans="2:16" x14ac:dyDescent="0.3">
      <c r="C63" t="s">
        <v>128</v>
      </c>
    </row>
    <row r="64" spans="2:16" x14ac:dyDescent="0.3">
      <c r="C64" t="s">
        <v>123</v>
      </c>
    </row>
    <row r="65" spans="3:3" x14ac:dyDescent="0.3">
      <c r="C65" t="s">
        <v>124</v>
      </c>
    </row>
  </sheetData>
  <mergeCells count="13">
    <mergeCell ref="C60:H60"/>
    <mergeCell ref="O20:Q20"/>
    <mergeCell ref="K22:K23"/>
    <mergeCell ref="S25:U25"/>
    <mergeCell ref="K36:K37"/>
    <mergeCell ref="G53:J53"/>
    <mergeCell ref="G50:J50"/>
    <mergeCell ref="S12:U12"/>
    <mergeCell ref="B5:C5"/>
    <mergeCell ref="D5:G5"/>
    <mergeCell ref="K5:L5"/>
    <mergeCell ref="O5:Q5"/>
    <mergeCell ref="S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solde Khaled vu par nicolas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</dc:creator>
  <cp:lastModifiedBy>Laetitia Oreme</cp:lastModifiedBy>
  <dcterms:created xsi:type="dcterms:W3CDTF">2023-08-24T07:44:03Z</dcterms:created>
  <dcterms:modified xsi:type="dcterms:W3CDTF">2023-10-09T14:04:26Z</dcterms:modified>
</cp:coreProperties>
</file>